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paulc\Desktop\Repayment Orders\"/>
    </mc:Choice>
  </mc:AlternateContent>
  <workbookProtection workbookAlgorithmName="SHA-512" workbookHashValue="IGeEG9LNO9eVHdh8BoEDSAdJtBb6jdTwCTyy7k9CwcJPV/wyOjGv3DFqY1PQKycO89UIVMQKr0YGKDcqTOHGBA==" workbookSaltValue="1qcznaMxXZoOctjGELjx8w==" workbookSpinCount="100000" lockStructure="1"/>
  <bookViews>
    <workbookView xWindow="0" yWindow="0" windowWidth="28800" windowHeight="14100"/>
  </bookViews>
  <sheets>
    <sheet name="Rent arrears calculator" sheetId="4" r:id="rId1"/>
    <sheet name="Household budget calculator" sheetId="7" r:id="rId2"/>
  </sheets>
  <externalReferences>
    <externalReference r:id="rId3"/>
  </externalReferences>
  <definedNames>
    <definedName name="EndingBalance">-FV(InterestRate/12,PaymentNumber,-MonthlyPayment,LoanAmount)</definedName>
    <definedName name="HeaderRow">ROW('[1]Loan Calculator'!$16:$16)</definedName>
    <definedName name="InterestAmt">-IPMT(InterestRate/12,PaymentNumber,NumberOfPayments,LoanAmount)</definedName>
    <definedName name="InterestRate">#REF!</definedName>
    <definedName name="LastRow">MATCH(9.99E+307,'[1]Loan Calculator'!$B:$B)</definedName>
    <definedName name="LoanAmount">#REF!</definedName>
    <definedName name="LoanIsGood">IF(LoanAmount*InterestRate*LoanYears*LoanStartDate&gt;0,1,0)</definedName>
    <definedName name="LoanIsNotPaid">IF(PaymentNumber&lt;=NumberOfPayments,1,0)</definedName>
    <definedName name="LoanStartDate">#REF!</definedName>
    <definedName name="LoanYears">#REF!</definedName>
    <definedName name="MonthlyPayment">-PMT(InterestRate/12,NumberOfPayments,LoanAmount)</definedName>
    <definedName name="NumberOfPayments">'[1]Loan Calculator'!$D$12</definedName>
    <definedName name="PaymentDate">DATE(YEAR(LoanStartDate),MONTH(LoanStartDate)+PaymentNumber,DAY(LoanStartDate))</definedName>
    <definedName name="PaymentNumber">ROW()-HeaderRow</definedName>
    <definedName name="TotalLoanCo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41" i="4" l="1"/>
  <c r="C40" i="4" s="1"/>
  <c r="C8" i="4"/>
  <c r="D12" i="7" l="1"/>
  <c r="D13" i="7"/>
  <c r="D14" i="7"/>
  <c r="D15" i="7"/>
  <c r="D16" i="7"/>
  <c r="D17" i="7"/>
  <c r="D18" i="7"/>
  <c r="D19" i="7"/>
  <c r="D23" i="7" l="1"/>
  <c r="B8" i="7"/>
  <c r="D49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11" i="7"/>
  <c r="D20" i="7" s="1"/>
  <c r="B6" i="7" l="1"/>
  <c r="D41" i="7"/>
  <c r="B7" i="7"/>
  <c r="B4" i="7" l="1"/>
  <c r="B5" i="7" s="1"/>
  <c r="A14" i="4"/>
  <c r="D14" i="4"/>
  <c r="C15" i="4" s="1"/>
  <c r="C14" i="4"/>
  <c r="B14" i="4"/>
  <c r="C9" i="4"/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C11" i="4"/>
  <c r="C42" i="4" s="1"/>
  <c r="C10" i="4" l="1"/>
  <c r="E14" i="4"/>
  <c r="D15" i="4" l="1"/>
  <c r="C16" i="4" l="1"/>
  <c r="D16" i="4" s="1"/>
  <c r="C17" i="4" s="1"/>
  <c r="E15" i="4"/>
  <c r="B15" i="4"/>
  <c r="B16" i="4" l="1"/>
  <c r="E16" i="4"/>
  <c r="D17" i="4"/>
  <c r="B17" i="4" l="1"/>
  <c r="E17" i="4"/>
  <c r="C18" i="4"/>
  <c r="D18" i="4" l="1"/>
  <c r="C19" i="4" l="1"/>
  <c r="D19" i="4" s="1"/>
  <c r="B18" i="4"/>
  <c r="E18" i="4"/>
  <c r="C20" i="4" l="1"/>
  <c r="D20" i="4" s="1"/>
  <c r="B19" i="4"/>
  <c r="E19" i="4"/>
  <c r="C21" i="4" l="1"/>
  <c r="D21" i="4" s="1"/>
  <c r="C22" i="4" s="1"/>
  <c r="E20" i="4"/>
  <c r="B20" i="4"/>
  <c r="E21" i="4" l="1"/>
  <c r="D22" i="4"/>
  <c r="C23" i="4" s="1"/>
  <c r="B21" i="4"/>
  <c r="B22" i="4" l="1"/>
  <c r="E22" i="4"/>
  <c r="D23" i="4"/>
  <c r="B23" i="4" l="1"/>
  <c r="E23" i="4"/>
  <c r="C24" i="4"/>
  <c r="D24" i="4" s="1"/>
  <c r="E24" i="4" l="1"/>
  <c r="B24" i="4"/>
  <c r="C25" i="4"/>
  <c r="D25" i="4" l="1"/>
  <c r="C26" i="4" l="1"/>
  <c r="D26" i="4" s="1"/>
  <c r="E25" i="4"/>
  <c r="B25" i="4"/>
  <c r="E26" i="4" l="1"/>
  <c r="B26" i="4"/>
  <c r="C27" i="4"/>
  <c r="D27" i="4" l="1"/>
  <c r="E27" i="4" l="1"/>
  <c r="B27" i="4"/>
  <c r="C28" i="4"/>
  <c r="D28" i="4" l="1"/>
  <c r="E28" i="4" l="1"/>
  <c r="B28" i="4"/>
  <c r="C29" i="4"/>
  <c r="D29" i="4" l="1"/>
  <c r="C30" i="4" l="1"/>
  <c r="D30" i="4" s="1"/>
  <c r="E29" i="4"/>
  <c r="B29" i="4"/>
  <c r="E30" i="4" l="1"/>
  <c r="B30" i="4"/>
  <c r="C31" i="4"/>
  <c r="D31" i="4" s="1"/>
  <c r="C32" i="4" l="1"/>
  <c r="D32" i="4" s="1"/>
  <c r="C33" i="4" s="1"/>
  <c r="D33" i="4" s="1"/>
  <c r="E31" i="4"/>
  <c r="B31" i="4"/>
  <c r="E32" i="4" l="1"/>
  <c r="E33" i="4" s="1"/>
  <c r="B32" i="4"/>
  <c r="B33" i="4" s="1"/>
  <c r="C34" i="4"/>
  <c r="D34" i="4" s="1"/>
  <c r="E34" i="4" l="1"/>
  <c r="B34" i="4"/>
  <c r="C35" i="4"/>
  <c r="D35" i="4" s="1"/>
  <c r="E35" i="4" l="1"/>
  <c r="B35" i="4"/>
  <c r="C36" i="4"/>
  <c r="D36" i="4" s="1"/>
  <c r="E36" i="4" l="1"/>
  <c r="B36" i="4"/>
  <c r="C37" i="4"/>
  <c r="D37" i="4" s="1"/>
  <c r="E37" i="4" l="1"/>
  <c r="B37" i="4"/>
  <c r="C38" i="4"/>
  <c r="D38" i="4" s="1"/>
  <c r="E38" i="4" l="1"/>
  <c r="B38" i="4"/>
  <c r="C39" i="4"/>
  <c r="D39" i="4" s="1"/>
  <c r="F40" i="4"/>
  <c r="E39" i="4" l="1"/>
  <c r="F42" i="4" s="1"/>
  <c r="B39" i="4"/>
  <c r="F41" i="4"/>
</calcChain>
</file>

<file path=xl/sharedStrings.xml><?xml version="1.0" encoding="utf-8"?>
<sst xmlns="http://schemas.openxmlformats.org/spreadsheetml/2006/main" count="116" uniqueCount="78">
  <si>
    <t>Payment</t>
  </si>
  <si>
    <t>Rent arrears to be repaid</t>
  </si>
  <si>
    <t>Repayment amount per fortnight</t>
  </si>
  <si>
    <t>$</t>
  </si>
  <si>
    <t>Fortnightly repayment</t>
  </si>
  <si>
    <t>Date repayment</t>
  </si>
  <si>
    <t>Date when paid in full</t>
  </si>
  <si>
    <t>Repayments start</t>
  </si>
  <si>
    <t>Number of payments</t>
  </si>
  <si>
    <t>Total repaid</t>
  </si>
  <si>
    <t xml:space="preserve">Balance </t>
  </si>
  <si>
    <t xml:space="preserve">Weeks to repay </t>
  </si>
  <si>
    <t>Current rent per fortnight</t>
  </si>
  <si>
    <t>Repayments end</t>
  </si>
  <si>
    <t>Total household income per fortnight</t>
  </si>
  <si>
    <t xml:space="preserve">Current date </t>
  </si>
  <si>
    <t>How Often</t>
  </si>
  <si>
    <t>Amount (after tax)</t>
  </si>
  <si>
    <t>Electricity</t>
  </si>
  <si>
    <t>Gas</t>
  </si>
  <si>
    <t>Water</t>
  </si>
  <si>
    <t>Council rates</t>
  </si>
  <si>
    <t>Household/maintenance</t>
  </si>
  <si>
    <t>Telephone</t>
  </si>
  <si>
    <t>Internet</t>
  </si>
  <si>
    <t>Food &amp; groceries</t>
  </si>
  <si>
    <t>Restaurants &amp; takeaway</t>
  </si>
  <si>
    <t>Recreation &amp; Entertainment</t>
  </si>
  <si>
    <t>Clothing &amp; Personal Care</t>
  </si>
  <si>
    <t>Health Insurance</t>
  </si>
  <si>
    <t>Medical &amp; Health</t>
  </si>
  <si>
    <t>Transport/Fares/Fuel</t>
  </si>
  <si>
    <t>Education &amp; Childcare</t>
  </si>
  <si>
    <t>House Insurance</t>
  </si>
  <si>
    <t>Other</t>
  </si>
  <si>
    <t>Total (for a year)</t>
  </si>
  <si>
    <t>Amount</t>
  </si>
  <si>
    <t>Annual income</t>
  </si>
  <si>
    <t>Credit Card</t>
  </si>
  <si>
    <t>Motor Vehicle Finance</t>
  </si>
  <si>
    <t>Lender</t>
  </si>
  <si>
    <t>Other (e.g. Afterpay)</t>
  </si>
  <si>
    <t>Please select</t>
  </si>
  <si>
    <t>Weekly</t>
  </si>
  <si>
    <t>Fortnightly</t>
  </si>
  <si>
    <t>Monthly</t>
  </si>
  <si>
    <t>Quarterly</t>
  </si>
  <si>
    <t>Monthly repayment</t>
  </si>
  <si>
    <t>Total owing</t>
  </si>
  <si>
    <t>Personal loan/s</t>
  </si>
  <si>
    <t xml:space="preserve">Mortgage </t>
  </si>
  <si>
    <t>Other income</t>
  </si>
  <si>
    <t>Calculator - household budget</t>
  </si>
  <si>
    <t>Money owed</t>
  </si>
  <si>
    <t>Annual expence</t>
  </si>
  <si>
    <t xml:space="preserve">Rent and repayments as a % of income </t>
  </si>
  <si>
    <t xml:space="preserve">Rent </t>
  </si>
  <si>
    <t xml:space="preserve">Total income </t>
  </si>
  <si>
    <t>Loan payments</t>
  </si>
  <si>
    <t>Available funds (per year)</t>
  </si>
  <si>
    <t>Household expenses (per year)</t>
  </si>
  <si>
    <t xml:space="preserve">Rent arrears </t>
  </si>
  <si>
    <t>Current loan payments (per year)</t>
  </si>
  <si>
    <t>Wage/s (average the last two fortnights)</t>
  </si>
  <si>
    <t>Family Allowance</t>
  </si>
  <si>
    <t>Family Tax Benefit Part A</t>
  </si>
  <si>
    <t>Family Tax Benefit Part B</t>
  </si>
  <si>
    <t>Maintenance Received</t>
  </si>
  <si>
    <t>Board</t>
  </si>
  <si>
    <t>Rental assistance</t>
  </si>
  <si>
    <t>Results</t>
  </si>
  <si>
    <t>Do I need to do a household budget?</t>
  </si>
  <si>
    <t>Income</t>
  </si>
  <si>
    <t>Could I  pay my rent arrears order?</t>
  </si>
  <si>
    <t xml:space="preserve">Pension/Allowance/Austudy etc </t>
  </si>
  <si>
    <t xml:space="preserve">  Results  </t>
  </si>
  <si>
    <r>
      <t xml:space="preserve"> Calculator - rent arrears repayments</t>
    </r>
    <r>
      <rPr>
        <b/>
        <sz val="22"/>
        <color rgb="FFFF0000"/>
        <rFont val="Calibri"/>
        <family val="2"/>
        <scheme val="minor"/>
      </rPr>
      <t xml:space="preserve"> </t>
    </r>
  </si>
  <si>
    <t>Regular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</si>
</sst>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"/>
    <numFmt numFmtId="165" formatCode="&quot;$&quot;#,##0.00"/>
    <numFmt numFmtId="166" formatCode="0;\-0;;@"/>
    <numFmt numFmtId="167" formatCode="_-[$$-C09]* #,##0.00_-;\-[$$-C09]* #,##0.00_-;_-[$$-C09]* &quot;-&quot;??_-;_-@_-"/>
  </numFmts>
  <fonts count="25"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Swiss721BT-Light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341"/>
      <name val="Calibri"/>
      <family val="2"/>
      <scheme val="minor"/>
    </font>
    <font>
      <b/>
      <sz val="12"/>
      <color rgb="FFE57E55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12529"/>
      <name val="Calibri"/>
      <family val="2"/>
      <scheme val="minor"/>
    </font>
    <font>
      <sz val="12"/>
      <color rgb="FF21252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28"/>
      <color rgb="FF002341"/>
      <name val="Calibri"/>
      <family val="2"/>
      <scheme val="minor"/>
    </font>
    <font>
      <b/>
      <sz val="22"/>
      <color rgb="FF00234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57E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DEE2E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4">
    <xf numFmtId="0" fontId="0" fillId="0" borderId="0"/>
    <xf numFmtId="14" fontId="1" fillId="0" borderId="0" applyFont="0" applyFill="0" applyBorder="0" applyAlignment="0">
      <alignment vertical="center"/>
    </xf>
    <xf numFmtId="0" fontId="3" fillId="2" borderId="3" applyNumberFormat="0" applyAlignment="0" applyProtection="0"/>
    <xf numFmtId="0" fontId="11" fillId="5" borderId="0" applyNumberFormat="0" applyBorder="0" applyAlignment="0" applyProtection="0"/>
  </cellStyleXfs>
  <cellXfs count="111">
    <xf numFmtId="0" fontId="0" fillId="0" borderId="0" xfId="0"/>
    <xf numFmtId="0" fontId="0" fillId="0" borderId="0" xfId="0" applyBorder="1"/>
    <xf numFmtId="14" fontId="0" fillId="0" borderId="0" xfId="0" applyNumberFormat="1"/>
    <xf numFmtId="0" fontId="0" fillId="4" borderId="0" xfId="0" applyFill="1"/>
    <xf numFmtId="0" fontId="10" fillId="0" borderId="0" xfId="0" applyFont="1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2" fillId="0" borderId="14" xfId="0" applyFont="1" applyBorder="1"/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/>
    </xf>
    <xf numFmtId="0" fontId="2" fillId="0" borderId="6" xfId="0" applyFont="1" applyBorder="1"/>
    <xf numFmtId="0" fontId="14" fillId="4" borderId="14" xfId="0" applyFont="1" applyFill="1" applyBorder="1" applyAlignment="1">
      <alignment horizontal="left" wrapText="1"/>
    </xf>
    <xf numFmtId="0" fontId="14" fillId="0" borderId="14" xfId="0" applyFont="1" applyBorder="1" applyAlignment="1">
      <alignment vertical="center" wrapText="1"/>
    </xf>
    <xf numFmtId="0" fontId="2" fillId="0" borderId="20" xfId="0" applyFont="1" applyBorder="1"/>
    <xf numFmtId="0" fontId="7" fillId="3" borderId="0" xfId="0" applyFont="1" applyFill="1" applyBorder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wrapText="1"/>
    </xf>
    <xf numFmtId="0" fontId="0" fillId="3" borderId="0" xfId="0" applyFill="1" applyBorder="1"/>
    <xf numFmtId="0" fontId="12" fillId="3" borderId="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/>
    </xf>
    <xf numFmtId="0" fontId="13" fillId="3" borderId="16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0" fontId="0" fillId="3" borderId="0" xfId="0" applyFont="1" applyFill="1"/>
    <xf numFmtId="0" fontId="16" fillId="3" borderId="12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20" fillId="0" borderId="0" xfId="0" applyFont="1"/>
    <xf numFmtId="44" fontId="0" fillId="0" borderId="0" xfId="0" applyNumberFormat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167" fontId="0" fillId="0" borderId="0" xfId="0" applyNumberFormat="1"/>
    <xf numFmtId="7" fontId="6" fillId="6" borderId="9" xfId="2" applyNumberFormat="1" applyFont="1" applyFill="1" applyBorder="1" applyAlignment="1">
      <alignment horizontal="center"/>
    </xf>
    <xf numFmtId="7" fontId="6" fillId="2" borderId="21" xfId="2" applyNumberFormat="1" applyFont="1" applyBorder="1"/>
    <xf numFmtId="7" fontId="6" fillId="2" borderId="19" xfId="2" applyNumberFormat="1" applyFont="1" applyBorder="1"/>
    <xf numFmtId="7" fontId="6" fillId="6" borderId="18" xfId="2" applyNumberFormat="1" applyFont="1" applyFill="1" applyBorder="1"/>
    <xf numFmtId="165" fontId="2" fillId="6" borderId="11" xfId="0" applyNumberFormat="1" applyFont="1" applyFill="1" applyBorder="1"/>
    <xf numFmtId="7" fontId="15" fillId="6" borderId="9" xfId="0" applyNumberFormat="1" applyFont="1" applyFill="1" applyBorder="1"/>
    <xf numFmtId="0" fontId="0" fillId="0" borderId="0" xfId="0" applyAlignment="1">
      <alignment horizontal="left"/>
    </xf>
    <xf numFmtId="0" fontId="22" fillId="4" borderId="0" xfId="0" applyFont="1" applyFill="1" applyBorder="1" applyAlignment="1">
      <alignment horizontal="left" wrapText="1"/>
    </xf>
    <xf numFmtId="0" fontId="23" fillId="0" borderId="0" xfId="0" applyFont="1"/>
    <xf numFmtId="0" fontId="15" fillId="6" borderId="8" xfId="0" applyFont="1" applyFill="1" applyBorder="1"/>
    <xf numFmtId="0" fontId="15" fillId="6" borderId="9" xfId="0" applyFont="1" applyFill="1" applyBorder="1"/>
    <xf numFmtId="0" fontId="21" fillId="6" borderId="9" xfId="0" applyFont="1" applyFill="1" applyBorder="1"/>
    <xf numFmtId="0" fontId="13" fillId="4" borderId="1" xfId="0" applyFont="1" applyFill="1" applyBorder="1" applyAlignment="1">
      <alignment horizontal="right" wrapText="1"/>
    </xf>
    <xf numFmtId="0" fontId="4" fillId="4" borderId="1" xfId="3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4" fillId="3" borderId="2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 vertical="top"/>
    </xf>
    <xf numFmtId="0" fontId="5" fillId="3" borderId="9" xfId="0" applyFont="1" applyFill="1" applyBorder="1" applyAlignment="1" applyProtection="1">
      <alignment horizontal="center" vertical="top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3" fillId="2" borderId="3" xfId="2" applyAlignment="1" applyProtection="1">
      <alignment horizontal="center"/>
    </xf>
    <xf numFmtId="14" fontId="3" fillId="2" borderId="3" xfId="2" applyNumberFormat="1" applyAlignment="1" applyProtection="1">
      <alignment horizontal="center" vertical="center" wrapText="1"/>
    </xf>
    <xf numFmtId="0" fontId="3" fillId="2" borderId="3" xfId="2" applyAlignment="1" applyProtection="1">
      <alignment horizontal="center" vertical="center" wrapText="1"/>
    </xf>
    <xf numFmtId="164" fontId="3" fillId="2" borderId="3" xfId="2" applyNumberFormat="1" applyAlignment="1" applyProtection="1">
      <alignment horizontal="center" vertical="center" wrapText="1"/>
    </xf>
    <xf numFmtId="166" fontId="3" fillId="2" borderId="3" xfId="2" applyNumberFormat="1" applyAlignment="1" applyProtection="1">
      <alignment horizontal="center"/>
    </xf>
    <xf numFmtId="14" fontId="3" fillId="2" borderId="3" xfId="2" applyNumberFormat="1" applyAlignment="1" applyProtection="1">
      <alignment horizontal="center"/>
    </xf>
    <xf numFmtId="166" fontId="3" fillId="2" borderId="3" xfId="2" applyNumberFormat="1" applyAlignment="1" applyProtection="1">
      <alignment horizontal="center" vertical="center" wrapText="1"/>
    </xf>
    <xf numFmtId="166" fontId="3" fillId="2" borderId="24" xfId="2" applyNumberFormat="1" applyBorder="1" applyAlignment="1" applyProtection="1">
      <alignment horizontal="center"/>
    </xf>
    <xf numFmtId="14" fontId="3" fillId="2" borderId="24" xfId="2" applyNumberFormat="1" applyBorder="1" applyAlignment="1" applyProtection="1">
      <alignment horizontal="center"/>
    </xf>
    <xf numFmtId="166" fontId="3" fillId="2" borderId="24" xfId="2" applyNumberFormat="1" applyBorder="1" applyAlignment="1" applyProtection="1">
      <alignment horizontal="center" vertical="center" wrapText="1"/>
    </xf>
    <xf numFmtId="7" fontId="2" fillId="7" borderId="7" xfId="0" applyNumberFormat="1" applyFont="1" applyFill="1" applyBorder="1" applyAlignment="1" applyProtection="1">
      <alignment horizontal="center"/>
      <protection locked="0"/>
    </xf>
    <xf numFmtId="7" fontId="2" fillId="7" borderId="1" xfId="0" applyNumberFormat="1" applyFont="1" applyFill="1" applyBorder="1" applyAlignment="1" applyProtection="1">
      <alignment horizontal="center"/>
      <protection locked="0"/>
    </xf>
    <xf numFmtId="7" fontId="2" fillId="7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7" borderId="1" xfId="0" applyNumberFormat="1" applyFont="1" applyFill="1" applyBorder="1" applyAlignment="1" applyProtection="1">
      <alignment horizontal="center"/>
      <protection locked="0"/>
    </xf>
    <xf numFmtId="165" fontId="2" fillId="7" borderId="15" xfId="0" applyNumberFormat="1" applyFont="1" applyFill="1" applyBorder="1" applyProtection="1">
      <protection locked="0"/>
    </xf>
    <xf numFmtId="165" fontId="6" fillId="6" borderId="18" xfId="2" applyNumberFormat="1" applyFont="1" applyFill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7" fontId="3" fillId="2" borderId="3" xfId="2" applyNumberFormat="1" applyProtection="1"/>
    <xf numFmtId="7" fontId="6" fillId="6" borderId="5" xfId="2" applyNumberFormat="1" applyFont="1" applyFill="1" applyBorder="1" applyProtection="1"/>
    <xf numFmtId="0" fontId="14" fillId="7" borderId="1" xfId="0" applyFont="1" applyFill="1" applyBorder="1" applyAlignment="1" applyProtection="1">
      <alignment horizontal="left" wrapText="1"/>
      <protection locked="0"/>
    </xf>
    <xf numFmtId="0" fontId="2" fillId="7" borderId="1" xfId="0" applyFont="1" applyFill="1" applyBorder="1" applyProtection="1">
      <protection locked="0"/>
    </xf>
    <xf numFmtId="14" fontId="6" fillId="0" borderId="1" xfId="2" applyNumberFormat="1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right" vertical="center"/>
    </xf>
    <xf numFmtId="0" fontId="8" fillId="4" borderId="10" xfId="0" applyFont="1" applyFill="1" applyBorder="1" applyAlignment="1" applyProtection="1">
      <alignment horizontal="right" vertical="center"/>
    </xf>
    <xf numFmtId="10" fontId="9" fillId="4" borderId="4" xfId="0" applyNumberFormat="1" applyFont="1" applyFill="1" applyBorder="1" applyAlignment="1" applyProtection="1">
      <alignment horizontal="left" vertical="center"/>
    </xf>
    <xf numFmtId="10" fontId="9" fillId="4" borderId="23" xfId="0" applyNumberFormat="1" applyFont="1" applyFill="1" applyBorder="1" applyAlignment="1" applyProtection="1">
      <alignment horizontal="left" vertical="center"/>
    </xf>
    <xf numFmtId="10" fontId="9" fillId="4" borderId="10" xfId="0" applyNumberFormat="1" applyFont="1" applyFill="1" applyBorder="1" applyAlignment="1" applyProtection="1">
      <alignment horizontal="left" vertical="center"/>
    </xf>
    <xf numFmtId="165" fontId="4" fillId="7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7" borderId="23" xfId="0" applyNumberFormat="1" applyFont="1" applyFill="1" applyBorder="1" applyAlignment="1" applyProtection="1">
      <alignment horizontal="left" vertical="center" wrapText="1"/>
      <protection locked="0"/>
    </xf>
    <xf numFmtId="165" fontId="4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/>
    </xf>
    <xf numFmtId="0" fontId="6" fillId="0" borderId="1" xfId="2" applyNumberFormat="1" applyFont="1" applyFill="1" applyBorder="1" applyAlignment="1" applyProtection="1">
      <alignment horizontal="left"/>
    </xf>
    <xf numFmtId="14" fontId="6" fillId="0" borderId="1" xfId="2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8" fillId="4" borderId="1" xfId="0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left" vertical="center"/>
    </xf>
    <xf numFmtId="165" fontId="8" fillId="7" borderId="1" xfId="0" applyNumberFormat="1" applyFont="1" applyFill="1" applyBorder="1" applyAlignment="1" applyProtection="1">
      <alignment horizontal="left" vertical="center"/>
      <protection locked="0"/>
    </xf>
    <xf numFmtId="10" fontId="9" fillId="4" borderId="1" xfId="0" applyNumberFormat="1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right" vertical="center"/>
    </xf>
    <xf numFmtId="165" fontId="7" fillId="7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/>
    <xf numFmtId="7" fontId="3" fillId="2" borderId="1" xfId="2" applyNumberFormat="1" applyBorder="1" applyAlignment="1">
      <alignment horizontal="left"/>
    </xf>
    <xf numFmtId="165" fontId="3" fillId="2" borderId="1" xfId="2" applyNumberFormat="1" applyBorder="1" applyAlignment="1">
      <alignment horizontal="left"/>
    </xf>
    <xf numFmtId="0" fontId="18" fillId="3" borderId="0" xfId="0" applyFont="1" applyFill="1" applyBorder="1" applyAlignment="1">
      <alignment vertical="center"/>
    </xf>
    <xf numFmtId="0" fontId="3" fillId="2" borderId="1" xfId="2" applyBorder="1" applyAlignment="1">
      <alignment horizontal="left"/>
    </xf>
    <xf numFmtId="165" fontId="0" fillId="7" borderId="1" xfId="0" applyNumberFormat="1" applyFill="1" applyBorder="1" applyAlignment="1" applyProtection="1">
      <alignment horizontal="left"/>
      <protection locked="0"/>
    </xf>
  </cellXfs>
  <cellStyles count="4">
    <cellStyle name="Calculation" xfId="2" builtinId="22"/>
    <cellStyle name="Date" xfId="1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E57E55"/>
      <color rgb="FF95C6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an%20calculato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Calculator"/>
    </sheetNames>
    <sheetDataSet>
      <sheetData sheetId="0">
        <row r="2">
          <cell r="B2" t="str">
            <v>Rent arrears repayment</v>
          </cell>
        </row>
        <row r="4">
          <cell r="B4" t="str">
            <v xml:space="preserve"> Details</v>
          </cell>
        </row>
        <row r="10">
          <cell r="B10" t="str">
            <v>Summary</v>
          </cell>
        </row>
        <row r="12">
          <cell r="D12" t="str">
            <v/>
          </cell>
        </row>
        <row r="16">
          <cell r="B16" t="str">
            <v>Pmt No.</v>
          </cell>
          <cell r="C16" t="str">
            <v>Payment Date</v>
          </cell>
          <cell r="D16" t="str">
            <v>Beginning Balance</v>
          </cell>
          <cell r="E16" t="str">
            <v>Payment</v>
          </cell>
          <cell r="F16" t="str">
            <v>Principal</v>
          </cell>
          <cell r="G16" t="str">
            <v>Interest</v>
          </cell>
          <cell r="H16" t="str">
            <v>Ending 
Balance</v>
          </cell>
        </row>
        <row r="17">
          <cell r="B17" t="str">
            <v/>
          </cell>
        </row>
        <row r="18">
          <cell r="B18">
            <v>1</v>
          </cell>
        </row>
        <row r="19">
          <cell r="B19">
            <v>2</v>
          </cell>
        </row>
        <row r="20">
          <cell r="B20">
            <v>3</v>
          </cell>
        </row>
        <row r="21">
          <cell r="B21">
            <v>3</v>
          </cell>
        </row>
        <row r="22">
          <cell r="B22">
            <v>4</v>
          </cell>
        </row>
        <row r="23">
          <cell r="B23">
            <v>5</v>
          </cell>
        </row>
        <row r="24">
          <cell r="B24">
            <v>6</v>
          </cell>
        </row>
        <row r="25">
          <cell r="B25">
            <v>7</v>
          </cell>
        </row>
        <row r="26">
          <cell r="B26">
            <v>8</v>
          </cell>
        </row>
        <row r="27">
          <cell r="B27">
            <v>9</v>
          </cell>
        </row>
        <row r="28">
          <cell r="B28">
            <v>10</v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C2" sqref="C2:E2"/>
    </sheetView>
  </sheetViews>
  <sheetFormatPr defaultRowHeight="14.4" outlineLevelRow="1"/>
  <cols>
    <col min="1" max="1" width="12.6640625" customWidth="1"/>
    <col min="2" max="2" width="29.33203125" customWidth="1"/>
    <col min="3" max="3" width="30.44140625" customWidth="1"/>
    <col min="4" max="4" width="30.6640625" customWidth="1"/>
    <col min="5" max="5" width="33.109375" style="1" customWidth="1"/>
    <col min="6" max="6" width="23.33203125" customWidth="1"/>
  </cols>
  <sheetData>
    <row r="1" spans="1:6" ht="44.25" customHeight="1">
      <c r="A1" s="94" t="s">
        <v>76</v>
      </c>
      <c r="B1" s="94"/>
      <c r="C1" s="94"/>
      <c r="D1" s="94"/>
      <c r="E1" s="94"/>
    </row>
    <row r="2" spans="1:6" s="3" customFormat="1" ht="39" customHeight="1">
      <c r="A2" s="99" t="s">
        <v>14</v>
      </c>
      <c r="B2" s="99"/>
      <c r="C2" s="101"/>
      <c r="D2" s="101"/>
      <c r="E2" s="101"/>
    </row>
    <row r="3" spans="1:6" s="3" customFormat="1" ht="36.75" customHeight="1">
      <c r="A3" s="99" t="s">
        <v>12</v>
      </c>
      <c r="B3" s="99"/>
      <c r="C3" s="101"/>
      <c r="D3" s="101"/>
      <c r="E3" s="101"/>
    </row>
    <row r="4" spans="1:6" ht="35.25" customHeight="1">
      <c r="A4" s="95" t="s">
        <v>1</v>
      </c>
      <c r="B4" s="95"/>
      <c r="C4" s="104"/>
      <c r="D4" s="104"/>
      <c r="E4" s="104"/>
    </row>
    <row r="5" spans="1:6" ht="44.25" customHeight="1">
      <c r="A5" s="96" t="s">
        <v>2</v>
      </c>
      <c r="B5" s="97"/>
      <c r="C5" s="87"/>
      <c r="D5" s="88"/>
      <c r="E5" s="89"/>
      <c r="F5" s="32"/>
    </row>
    <row r="6" spans="1:6" ht="44.25" customHeight="1">
      <c r="A6" s="100" t="s">
        <v>75</v>
      </c>
      <c r="B6" s="100"/>
      <c r="C6" s="100"/>
      <c r="D6" s="100"/>
      <c r="E6" s="100"/>
      <c r="F6" s="32"/>
    </row>
    <row r="7" spans="1:6" ht="44.25" customHeight="1">
      <c r="A7" s="103" t="s">
        <v>55</v>
      </c>
      <c r="B7" s="103"/>
      <c r="C7" s="102" t="e">
        <f xml:space="preserve"> SUM(C3+C5)/C2</f>
        <v>#DIV/0!</v>
      </c>
      <c r="D7" s="102"/>
      <c r="E7" s="102"/>
      <c r="F7" s="32"/>
    </row>
    <row r="8" spans="1:6" ht="44.25" customHeight="1">
      <c r="A8" s="82" t="s">
        <v>71</v>
      </c>
      <c r="B8" s="83"/>
      <c r="C8" s="84" t="str">
        <f>IFERROR(IF(C7&lt;=33%,"Not required","Yes recommended"), "Enter your income, rent and arrears in the blue field above")</f>
        <v>Enter your income, rent and arrears in the blue field above</v>
      </c>
      <c r="D8" s="85"/>
      <c r="E8" s="86"/>
      <c r="F8" s="32"/>
    </row>
    <row r="9" spans="1:6" ht="36" customHeight="1">
      <c r="A9" s="98" t="s">
        <v>15</v>
      </c>
      <c r="B9" s="98"/>
      <c r="C9" s="81">
        <f ca="1">TODAY()</f>
        <v>44243</v>
      </c>
      <c r="D9" s="81"/>
      <c r="E9" s="81"/>
    </row>
    <row r="10" spans="1:6" ht="42" hidden="1" customHeight="1">
      <c r="A10" s="98" t="s">
        <v>13</v>
      </c>
      <c r="B10" s="98"/>
      <c r="C10" s="81" t="str">
        <f ca="1">IFERROR(C42, "Enter your income, rent, arrears and repayment amount in the blue fields above")</f>
        <v>Enter your income, rent, arrears and repayment amount in the blue fields above</v>
      </c>
      <c r="D10" s="81"/>
      <c r="E10" s="81"/>
    </row>
    <row r="11" spans="1:6" ht="32.25" customHeight="1">
      <c r="A11" s="98" t="s">
        <v>7</v>
      </c>
      <c r="B11" s="98"/>
      <c r="C11" s="81">
        <f ca="1">DATE(YEAR(B14),MONTH(B14),DAY(B14)+14)</f>
        <v>44257</v>
      </c>
      <c r="D11" s="81"/>
      <c r="E11" s="81"/>
    </row>
    <row r="12" spans="1:6" ht="25.5" hidden="1" customHeight="1" outlineLevel="1">
      <c r="A12" s="51" t="s">
        <v>0</v>
      </c>
      <c r="B12" s="52" t="s">
        <v>5</v>
      </c>
      <c r="C12" s="52" t="s">
        <v>4</v>
      </c>
      <c r="D12" s="52" t="s">
        <v>9</v>
      </c>
      <c r="E12" s="53" t="s">
        <v>10</v>
      </c>
    </row>
    <row r="13" spans="1:6" ht="25.5" hidden="1" customHeight="1" outlineLevel="1" thickBot="1">
      <c r="A13" s="54"/>
      <c r="B13" s="55" t="s">
        <v>3</v>
      </c>
      <c r="C13" s="55" t="s">
        <v>3</v>
      </c>
      <c r="D13" s="55" t="s">
        <v>3</v>
      </c>
      <c r="E13" s="56" t="s">
        <v>3</v>
      </c>
    </row>
    <row r="14" spans="1:6" ht="16.5" hidden="1" customHeight="1" outlineLevel="1">
      <c r="A14" s="57" t="str">
        <f>"0"</f>
        <v>0</v>
      </c>
      <c r="B14" s="58">
        <f ca="1">TODAY()</f>
        <v>44243</v>
      </c>
      <c r="C14" s="59">
        <f>0</f>
        <v>0</v>
      </c>
      <c r="D14" s="59">
        <f>0</f>
        <v>0</v>
      </c>
      <c r="E14" s="60">
        <f>MAX(0,(C4-D14))</f>
        <v>0</v>
      </c>
    </row>
    <row r="15" spans="1:6" hidden="1" outlineLevel="1">
      <c r="A15" s="61" t="str">
        <f>IF($C$41&lt;= A14,A14+1," ")</f>
        <v xml:space="preserve"> </v>
      </c>
      <c r="B15" s="62">
        <f t="shared" ref="B15:B39" ca="1" si="0">IF($C$42&gt;=D15, DATE(YEAR(B14),MONTH(B14),DAY(B14)+14)," ")</f>
        <v>44257</v>
      </c>
      <c r="C15" s="63">
        <f t="shared" ref="C15:C39" si="1">IF($C$4&gt;=D14,$C$5,"")</f>
        <v>0</v>
      </c>
      <c r="D15" s="63" t="str">
        <f>IF(D14&lt;$C$4, (D14+C15), "")</f>
        <v/>
      </c>
      <c r="E15" s="63">
        <f t="shared" ref="E15:E21" si="2">IF(D15&lt;=$C$4,(E14-C15)," ")</f>
        <v>0</v>
      </c>
    </row>
    <row r="16" spans="1:6" hidden="1" outlineLevel="1">
      <c r="A16" s="61" t="e">
        <f t="shared" ref="A16:A39" si="3">IF($C$41&gt;= A15,A15+1," ")</f>
        <v>#VALUE!</v>
      </c>
      <c r="B16" s="62">
        <f t="shared" ca="1" si="0"/>
        <v>44271</v>
      </c>
      <c r="C16" s="63">
        <f t="shared" si="1"/>
        <v>0</v>
      </c>
      <c r="D16" s="63" t="str">
        <f t="shared" ref="D16:D39" si="4">IF(D15&lt;$C$4, (D15+C16), "")</f>
        <v/>
      </c>
      <c r="E16" s="63">
        <f t="shared" si="2"/>
        <v>0</v>
      </c>
    </row>
    <row r="17" spans="1:13" hidden="1" outlineLevel="1">
      <c r="A17" s="61" t="e">
        <f t="shared" si="3"/>
        <v>#VALUE!</v>
      </c>
      <c r="B17" s="62">
        <f t="shared" ca="1" si="0"/>
        <v>44285</v>
      </c>
      <c r="C17" s="63">
        <f t="shared" si="1"/>
        <v>0</v>
      </c>
      <c r="D17" s="63" t="str">
        <f t="shared" si="4"/>
        <v/>
      </c>
      <c r="E17" s="63">
        <f t="shared" si="2"/>
        <v>0</v>
      </c>
      <c r="F17" s="2"/>
    </row>
    <row r="18" spans="1:13" hidden="1" outlineLevel="1">
      <c r="A18" s="61" t="e">
        <f t="shared" si="3"/>
        <v>#VALUE!</v>
      </c>
      <c r="B18" s="62">
        <f t="shared" ca="1" si="0"/>
        <v>44299</v>
      </c>
      <c r="C18" s="63">
        <f t="shared" si="1"/>
        <v>0</v>
      </c>
      <c r="D18" s="63" t="str">
        <f t="shared" si="4"/>
        <v/>
      </c>
      <c r="E18" s="63">
        <f t="shared" si="2"/>
        <v>0</v>
      </c>
      <c r="F18" s="2"/>
    </row>
    <row r="19" spans="1:13" hidden="1" outlineLevel="1">
      <c r="A19" s="61" t="e">
        <f t="shared" si="3"/>
        <v>#VALUE!</v>
      </c>
      <c r="B19" s="62">
        <f t="shared" ca="1" si="0"/>
        <v>44313</v>
      </c>
      <c r="C19" s="63">
        <f t="shared" si="1"/>
        <v>0</v>
      </c>
      <c r="D19" s="63" t="str">
        <f t="shared" si="4"/>
        <v/>
      </c>
      <c r="E19" s="63">
        <f t="shared" si="2"/>
        <v>0</v>
      </c>
      <c r="F19" s="2"/>
    </row>
    <row r="20" spans="1:13" hidden="1" outlineLevel="1">
      <c r="A20" s="61" t="e">
        <f t="shared" si="3"/>
        <v>#VALUE!</v>
      </c>
      <c r="B20" s="62">
        <f t="shared" ca="1" si="0"/>
        <v>44327</v>
      </c>
      <c r="C20" s="63">
        <f t="shared" si="1"/>
        <v>0</v>
      </c>
      <c r="D20" s="63" t="str">
        <f t="shared" si="4"/>
        <v/>
      </c>
      <c r="E20" s="63">
        <f t="shared" si="2"/>
        <v>0</v>
      </c>
      <c r="F20" s="2"/>
    </row>
    <row r="21" spans="1:13" hidden="1" outlineLevel="1">
      <c r="A21" s="61" t="e">
        <f t="shared" si="3"/>
        <v>#VALUE!</v>
      </c>
      <c r="B21" s="62">
        <f t="shared" ca="1" si="0"/>
        <v>44341</v>
      </c>
      <c r="C21" s="63">
        <f t="shared" si="1"/>
        <v>0</v>
      </c>
      <c r="D21" s="63" t="str">
        <f t="shared" si="4"/>
        <v/>
      </c>
      <c r="E21" s="63">
        <f t="shared" si="2"/>
        <v>0</v>
      </c>
      <c r="F21" s="2"/>
    </row>
    <row r="22" spans="1:13" hidden="1" outlineLevel="1">
      <c r="A22" s="61" t="e">
        <f t="shared" si="3"/>
        <v>#VALUE!</v>
      </c>
      <c r="B22" s="62">
        <f t="shared" ca="1" si="0"/>
        <v>44355</v>
      </c>
      <c r="C22" s="63">
        <f t="shared" si="1"/>
        <v>0</v>
      </c>
      <c r="D22" s="63" t="str">
        <f t="shared" si="4"/>
        <v/>
      </c>
      <c r="E22" s="63">
        <f>IF(D22&lt;=$C$4,(E21-C22)," ")</f>
        <v>0</v>
      </c>
      <c r="F22" s="2"/>
    </row>
    <row r="23" spans="1:13" hidden="1" outlineLevel="1">
      <c r="A23" s="61" t="e">
        <f t="shared" si="3"/>
        <v>#VALUE!</v>
      </c>
      <c r="B23" s="62">
        <f t="shared" ca="1" si="0"/>
        <v>44369</v>
      </c>
      <c r="C23" s="63">
        <f t="shared" si="1"/>
        <v>0</v>
      </c>
      <c r="D23" s="63" t="str">
        <f t="shared" si="4"/>
        <v/>
      </c>
      <c r="E23" s="63">
        <f t="shared" ref="E23:E39" si="5">IF(D23&lt;=$C$4,(E22-C23)," ")</f>
        <v>0</v>
      </c>
      <c r="F23" s="2"/>
    </row>
    <row r="24" spans="1:13" hidden="1" outlineLevel="1">
      <c r="A24" s="61" t="e">
        <f t="shared" si="3"/>
        <v>#VALUE!</v>
      </c>
      <c r="B24" s="62">
        <f t="shared" ca="1" si="0"/>
        <v>44383</v>
      </c>
      <c r="C24" s="63">
        <f t="shared" si="1"/>
        <v>0</v>
      </c>
      <c r="D24" s="63" t="str">
        <f t="shared" si="4"/>
        <v/>
      </c>
      <c r="E24" s="63">
        <f t="shared" si="5"/>
        <v>0</v>
      </c>
      <c r="F24" s="2"/>
      <c r="M24" s="1"/>
    </row>
    <row r="25" spans="1:13" hidden="1" outlineLevel="1">
      <c r="A25" s="61" t="e">
        <f t="shared" si="3"/>
        <v>#VALUE!</v>
      </c>
      <c r="B25" s="62">
        <f t="shared" ca="1" si="0"/>
        <v>44397</v>
      </c>
      <c r="C25" s="63">
        <f t="shared" si="1"/>
        <v>0</v>
      </c>
      <c r="D25" s="63" t="str">
        <f t="shared" si="4"/>
        <v/>
      </c>
      <c r="E25" s="63">
        <f t="shared" si="5"/>
        <v>0</v>
      </c>
      <c r="F25" s="2"/>
    </row>
    <row r="26" spans="1:13" hidden="1" outlineLevel="1">
      <c r="A26" s="61" t="e">
        <f t="shared" si="3"/>
        <v>#VALUE!</v>
      </c>
      <c r="B26" s="62">
        <f t="shared" ca="1" si="0"/>
        <v>44411</v>
      </c>
      <c r="C26" s="63">
        <f t="shared" si="1"/>
        <v>0</v>
      </c>
      <c r="D26" s="63" t="str">
        <f t="shared" si="4"/>
        <v/>
      </c>
      <c r="E26" s="63">
        <f t="shared" si="5"/>
        <v>0</v>
      </c>
      <c r="F26" s="2"/>
    </row>
    <row r="27" spans="1:13" hidden="1" outlineLevel="1">
      <c r="A27" s="61" t="e">
        <f t="shared" si="3"/>
        <v>#VALUE!</v>
      </c>
      <c r="B27" s="62">
        <f t="shared" ca="1" si="0"/>
        <v>44425</v>
      </c>
      <c r="C27" s="63">
        <f t="shared" si="1"/>
        <v>0</v>
      </c>
      <c r="D27" s="63" t="str">
        <f t="shared" si="4"/>
        <v/>
      </c>
      <c r="E27" s="63">
        <f t="shared" si="5"/>
        <v>0</v>
      </c>
      <c r="F27" s="2"/>
    </row>
    <row r="28" spans="1:13" hidden="1" outlineLevel="1">
      <c r="A28" s="61" t="e">
        <f t="shared" si="3"/>
        <v>#VALUE!</v>
      </c>
      <c r="B28" s="62">
        <f t="shared" ca="1" si="0"/>
        <v>44439</v>
      </c>
      <c r="C28" s="63">
        <f t="shared" si="1"/>
        <v>0</v>
      </c>
      <c r="D28" s="63" t="str">
        <f t="shared" si="4"/>
        <v/>
      </c>
      <c r="E28" s="63">
        <f t="shared" si="5"/>
        <v>0</v>
      </c>
      <c r="F28" s="2"/>
    </row>
    <row r="29" spans="1:13" hidden="1" outlineLevel="1">
      <c r="A29" s="61" t="e">
        <f t="shared" si="3"/>
        <v>#VALUE!</v>
      </c>
      <c r="B29" s="62">
        <f t="shared" ca="1" si="0"/>
        <v>44453</v>
      </c>
      <c r="C29" s="63">
        <f t="shared" si="1"/>
        <v>0</v>
      </c>
      <c r="D29" s="63" t="str">
        <f t="shared" si="4"/>
        <v/>
      </c>
      <c r="E29" s="63">
        <f t="shared" si="5"/>
        <v>0</v>
      </c>
      <c r="F29" s="2"/>
    </row>
    <row r="30" spans="1:13" hidden="1" outlineLevel="1">
      <c r="A30" s="61" t="e">
        <f t="shared" si="3"/>
        <v>#VALUE!</v>
      </c>
      <c r="B30" s="62">
        <f t="shared" ca="1" si="0"/>
        <v>44467</v>
      </c>
      <c r="C30" s="63">
        <f t="shared" si="1"/>
        <v>0</v>
      </c>
      <c r="D30" s="63" t="str">
        <f t="shared" si="4"/>
        <v/>
      </c>
      <c r="E30" s="63">
        <f t="shared" si="5"/>
        <v>0</v>
      </c>
      <c r="F30" s="2"/>
    </row>
    <row r="31" spans="1:13" hidden="1" outlineLevel="1">
      <c r="A31" s="61" t="e">
        <f t="shared" si="3"/>
        <v>#VALUE!</v>
      </c>
      <c r="B31" s="62">
        <f t="shared" ca="1" si="0"/>
        <v>44481</v>
      </c>
      <c r="C31" s="63">
        <f t="shared" si="1"/>
        <v>0</v>
      </c>
      <c r="D31" s="63" t="str">
        <f t="shared" si="4"/>
        <v/>
      </c>
      <c r="E31" s="63">
        <f t="shared" si="5"/>
        <v>0</v>
      </c>
      <c r="F31" s="2"/>
    </row>
    <row r="32" spans="1:13" hidden="1" outlineLevel="1">
      <c r="A32" s="61" t="e">
        <f t="shared" si="3"/>
        <v>#VALUE!</v>
      </c>
      <c r="B32" s="62">
        <f t="shared" ca="1" si="0"/>
        <v>44495</v>
      </c>
      <c r="C32" s="63">
        <f t="shared" si="1"/>
        <v>0</v>
      </c>
      <c r="D32" s="63" t="str">
        <f t="shared" si="4"/>
        <v/>
      </c>
      <c r="E32" s="63">
        <f t="shared" si="5"/>
        <v>0</v>
      </c>
      <c r="F32" s="2"/>
    </row>
    <row r="33" spans="1:7" hidden="1" outlineLevel="1">
      <c r="A33" s="61" t="e">
        <f t="shared" si="3"/>
        <v>#VALUE!</v>
      </c>
      <c r="B33" s="62">
        <f t="shared" ca="1" si="0"/>
        <v>44509</v>
      </c>
      <c r="C33" s="63">
        <f t="shared" si="1"/>
        <v>0</v>
      </c>
      <c r="D33" s="63" t="str">
        <f t="shared" si="4"/>
        <v/>
      </c>
      <c r="E33" s="63">
        <f t="shared" si="5"/>
        <v>0</v>
      </c>
      <c r="F33" s="2"/>
    </row>
    <row r="34" spans="1:7" hidden="1" outlineLevel="1">
      <c r="A34" s="61" t="e">
        <f t="shared" si="3"/>
        <v>#VALUE!</v>
      </c>
      <c r="B34" s="62">
        <f t="shared" ca="1" si="0"/>
        <v>44523</v>
      </c>
      <c r="C34" s="63">
        <f t="shared" si="1"/>
        <v>0</v>
      </c>
      <c r="D34" s="63" t="str">
        <f t="shared" si="4"/>
        <v/>
      </c>
      <c r="E34" s="63">
        <f t="shared" si="5"/>
        <v>0</v>
      </c>
      <c r="F34" s="2"/>
    </row>
    <row r="35" spans="1:7" hidden="1" outlineLevel="1">
      <c r="A35" s="61" t="e">
        <f t="shared" si="3"/>
        <v>#VALUE!</v>
      </c>
      <c r="B35" s="62">
        <f t="shared" ca="1" si="0"/>
        <v>44537</v>
      </c>
      <c r="C35" s="63">
        <f t="shared" si="1"/>
        <v>0</v>
      </c>
      <c r="D35" s="63" t="str">
        <f t="shared" si="4"/>
        <v/>
      </c>
      <c r="E35" s="63">
        <f t="shared" si="5"/>
        <v>0</v>
      </c>
      <c r="F35" s="2"/>
    </row>
    <row r="36" spans="1:7" hidden="1" outlineLevel="1">
      <c r="A36" s="61" t="e">
        <f t="shared" si="3"/>
        <v>#VALUE!</v>
      </c>
      <c r="B36" s="62">
        <f t="shared" ca="1" si="0"/>
        <v>44551</v>
      </c>
      <c r="C36" s="63">
        <f t="shared" si="1"/>
        <v>0</v>
      </c>
      <c r="D36" s="63" t="str">
        <f t="shared" si="4"/>
        <v/>
      </c>
      <c r="E36" s="63">
        <f t="shared" si="5"/>
        <v>0</v>
      </c>
      <c r="F36" s="2"/>
    </row>
    <row r="37" spans="1:7" hidden="1" outlineLevel="1">
      <c r="A37" s="61" t="e">
        <f t="shared" si="3"/>
        <v>#VALUE!</v>
      </c>
      <c r="B37" s="62">
        <f t="shared" ca="1" si="0"/>
        <v>44565</v>
      </c>
      <c r="C37" s="63">
        <f t="shared" si="1"/>
        <v>0</v>
      </c>
      <c r="D37" s="63" t="str">
        <f t="shared" si="4"/>
        <v/>
      </c>
      <c r="E37" s="63">
        <f t="shared" si="5"/>
        <v>0</v>
      </c>
      <c r="F37" s="2"/>
    </row>
    <row r="38" spans="1:7" hidden="1" outlineLevel="1">
      <c r="A38" s="61" t="e">
        <f t="shared" si="3"/>
        <v>#VALUE!</v>
      </c>
      <c r="B38" s="62">
        <f t="shared" ca="1" si="0"/>
        <v>44579</v>
      </c>
      <c r="C38" s="63">
        <f t="shared" si="1"/>
        <v>0</v>
      </c>
      <c r="D38" s="63" t="str">
        <f t="shared" si="4"/>
        <v/>
      </c>
      <c r="E38" s="63">
        <f t="shared" si="5"/>
        <v>0</v>
      </c>
      <c r="F38" s="2"/>
    </row>
    <row r="39" spans="1:7" ht="15" hidden="1" outlineLevel="1" thickBot="1">
      <c r="A39" s="64" t="e">
        <f t="shared" si="3"/>
        <v>#VALUE!</v>
      </c>
      <c r="B39" s="65">
        <f t="shared" ca="1" si="0"/>
        <v>44593</v>
      </c>
      <c r="C39" s="66">
        <f t="shared" si="1"/>
        <v>0</v>
      </c>
      <c r="D39" s="66" t="str">
        <f t="shared" si="4"/>
        <v/>
      </c>
      <c r="E39" s="66">
        <f t="shared" si="5"/>
        <v>0</v>
      </c>
      <c r="F39" s="2"/>
    </row>
    <row r="40" spans="1:7" ht="28.5" customHeight="1" collapsed="1">
      <c r="A40" s="91" t="s">
        <v>11</v>
      </c>
      <c r="B40" s="91"/>
      <c r="C40" s="92" t="str">
        <f>IFERROR(SUM(C41*2),"Enter your income, rent, arrears and repayment amount in the blue fields above")</f>
        <v>Enter your income, rent, arrears and repayment amount in the blue fields above</v>
      </c>
      <c r="D40" s="92"/>
      <c r="E40" s="92"/>
      <c r="F40" s="2" t="str">
        <f t="shared" ref="F40:F42" si="6">IF(E37="0", B37, "")</f>
        <v/>
      </c>
      <c r="G40" s="1"/>
    </row>
    <row r="41" spans="1:7" ht="27.75" customHeight="1">
      <c r="A41" s="91" t="s">
        <v>8</v>
      </c>
      <c r="B41" s="91"/>
      <c r="C41" s="92" t="str">
        <f>IFERROR(NPER(0/12,C5,-C4),"Enter your income, rent, arrears and repayment amount in the blue fields above")</f>
        <v>Enter your income, rent, arrears and repayment amount in the blue fields above</v>
      </c>
      <c r="D41" s="92"/>
      <c r="E41" s="92"/>
      <c r="F41" s="2" t="str">
        <f t="shared" si="6"/>
        <v/>
      </c>
    </row>
    <row r="42" spans="1:7" ht="30.75" customHeight="1">
      <c r="A42" s="90" t="s">
        <v>6</v>
      </c>
      <c r="B42" s="90"/>
      <c r="C42" s="93" t="str">
        <f ca="1">IFERROR(DATE(YEAR(C11),MONTH(C11),DAY(C11)+(14*C41-13)),"Enter your income, rent, arrears and repayment amount in the blue fields above")</f>
        <v>Enter your income, rent, arrears and repayment amount in the blue fields above</v>
      </c>
      <c r="D42" s="93"/>
      <c r="E42" s="93"/>
      <c r="F42" s="2" t="str">
        <f t="shared" si="6"/>
        <v/>
      </c>
    </row>
  </sheetData>
  <sheetProtection selectLockedCells="1"/>
  <mergeCells count="26">
    <mergeCell ref="A1:E1"/>
    <mergeCell ref="A4:B4"/>
    <mergeCell ref="A5:B5"/>
    <mergeCell ref="A9:B9"/>
    <mergeCell ref="A11:B11"/>
    <mergeCell ref="A2:B2"/>
    <mergeCell ref="A3:B3"/>
    <mergeCell ref="A10:B10"/>
    <mergeCell ref="A6:E6"/>
    <mergeCell ref="C2:E2"/>
    <mergeCell ref="C11:E11"/>
    <mergeCell ref="C7:E7"/>
    <mergeCell ref="A7:B7"/>
    <mergeCell ref="C3:E3"/>
    <mergeCell ref="C4:E4"/>
    <mergeCell ref="C9:E9"/>
    <mergeCell ref="C10:E10"/>
    <mergeCell ref="A8:B8"/>
    <mergeCell ref="C8:E8"/>
    <mergeCell ref="C5:E5"/>
    <mergeCell ref="A42:B42"/>
    <mergeCell ref="A40:B40"/>
    <mergeCell ref="A41:B41"/>
    <mergeCell ref="C40:E40"/>
    <mergeCell ref="C41:E41"/>
    <mergeCell ref="C42:E42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workbookViewId="0">
      <selection activeCell="A21" sqref="A21"/>
    </sheetView>
  </sheetViews>
  <sheetFormatPr defaultRowHeight="14.4"/>
  <cols>
    <col min="1" max="1" width="44" customWidth="1"/>
    <col min="2" max="2" width="33.88671875" customWidth="1"/>
    <col min="3" max="3" width="31.44140625" customWidth="1"/>
    <col min="4" max="4" width="29.109375" customWidth="1"/>
    <col min="5" max="5" width="5.33203125" hidden="1" customWidth="1"/>
    <col min="8" max="8" width="9.109375" customWidth="1"/>
    <col min="9" max="9" width="16.33203125" customWidth="1"/>
    <col min="15" max="15" width="26.33203125" bestFit="1" customWidth="1"/>
  </cols>
  <sheetData>
    <row r="1" spans="1:15" ht="42.75" customHeight="1">
      <c r="A1" s="108" t="s">
        <v>52</v>
      </c>
      <c r="B1" s="108"/>
      <c r="C1" s="108"/>
      <c r="D1" s="108"/>
      <c r="E1" s="108"/>
      <c r="I1" s="31"/>
      <c r="J1" s="31"/>
      <c r="K1" s="4"/>
    </row>
    <row r="2" spans="1:15" ht="37.5" customHeight="1">
      <c r="A2" s="50" t="s">
        <v>61</v>
      </c>
      <c r="B2" s="110"/>
      <c r="C2" s="110"/>
      <c r="D2" s="110"/>
      <c r="E2" s="12"/>
      <c r="I2" s="31"/>
      <c r="J2" s="31"/>
      <c r="K2" s="4"/>
    </row>
    <row r="3" spans="1:15" ht="37.5" customHeight="1">
      <c r="A3" s="108" t="s">
        <v>70</v>
      </c>
      <c r="B3" s="108"/>
      <c r="C3" s="108"/>
      <c r="D3" s="108"/>
      <c r="E3" s="108"/>
      <c r="I3" s="31"/>
      <c r="J3" s="31"/>
      <c r="K3" s="4"/>
    </row>
    <row r="4" spans="1:15" ht="37.5" customHeight="1">
      <c r="A4" s="48" t="s">
        <v>59</v>
      </c>
      <c r="B4" s="107">
        <f>D20-(D41+D49)</f>
        <v>0</v>
      </c>
      <c r="C4" s="107"/>
      <c r="D4" s="107"/>
      <c r="E4" s="12"/>
      <c r="I4" s="31"/>
      <c r="J4" s="31"/>
      <c r="K4" s="4"/>
    </row>
    <row r="5" spans="1:15" ht="50.25" customHeight="1">
      <c r="A5" s="49" t="s">
        <v>73</v>
      </c>
      <c r="B5" s="109" t="str">
        <f>IF(B4&gt;=$B$2,("Yes  "),("No, please call us to discuss "))</f>
        <v xml:space="preserve">Yes  </v>
      </c>
      <c r="C5" s="109"/>
      <c r="D5" s="109"/>
      <c r="E5" s="12"/>
      <c r="G5" s="4"/>
      <c r="H5" s="4"/>
      <c r="I5" s="31"/>
      <c r="J5" s="31"/>
      <c r="K5" s="4"/>
      <c r="L5" s="4"/>
      <c r="M5" s="4"/>
    </row>
    <row r="6" spans="1:15" ht="36" customHeight="1">
      <c r="A6" s="49" t="s">
        <v>57</v>
      </c>
      <c r="B6" s="106">
        <f>SUM(D11:D19)</f>
        <v>0</v>
      </c>
      <c r="C6" s="106"/>
      <c r="D6" s="106"/>
      <c r="E6" s="12"/>
      <c r="G6" s="4"/>
      <c r="H6" s="4"/>
      <c r="K6" s="4"/>
      <c r="L6" s="4"/>
      <c r="M6" s="4"/>
    </row>
    <row r="7" spans="1:15" ht="41.25" customHeight="1">
      <c r="A7" s="49" t="s">
        <v>60</v>
      </c>
      <c r="B7" s="106">
        <f>SUM($D$23:$D$40)</f>
        <v>0</v>
      </c>
      <c r="C7" s="106"/>
      <c r="D7" s="106"/>
      <c r="E7" s="12"/>
      <c r="G7" s="4"/>
      <c r="H7" s="4"/>
      <c r="K7" s="4"/>
      <c r="L7" s="4"/>
      <c r="M7" s="4"/>
    </row>
    <row r="8" spans="1:15" ht="45" customHeight="1">
      <c r="A8" s="49" t="s">
        <v>62</v>
      </c>
      <c r="B8" s="107">
        <f>SUM($D$45:$D$48)*12</f>
        <v>0</v>
      </c>
      <c r="C8" s="107"/>
      <c r="D8" s="107"/>
      <c r="E8" s="12"/>
      <c r="G8" s="4"/>
      <c r="H8" s="4"/>
      <c r="K8" s="4"/>
      <c r="L8" s="4"/>
      <c r="M8" s="4"/>
    </row>
    <row r="9" spans="1:15" ht="16.2" thickBot="1">
      <c r="A9" s="29" t="s">
        <v>72</v>
      </c>
      <c r="B9" s="18" t="s">
        <v>16</v>
      </c>
      <c r="C9" s="19" t="s">
        <v>17</v>
      </c>
      <c r="D9" s="30" t="s">
        <v>35</v>
      </c>
      <c r="E9" s="27"/>
      <c r="G9" s="4"/>
      <c r="H9" s="4"/>
      <c r="K9" s="4"/>
      <c r="L9" s="4"/>
      <c r="M9" s="4"/>
    </row>
    <row r="10" spans="1:15" ht="19.5" customHeight="1" thickBot="1">
      <c r="A10" s="33"/>
      <c r="B10" s="33"/>
      <c r="C10" s="34" t="s">
        <v>3</v>
      </c>
      <c r="D10" s="34" t="s">
        <v>3</v>
      </c>
      <c r="E10" s="28"/>
      <c r="G10" s="4"/>
      <c r="H10" s="4"/>
      <c r="K10" s="4"/>
      <c r="L10" s="4"/>
      <c r="M10" s="4"/>
    </row>
    <row r="11" spans="1:15" ht="15.6">
      <c r="A11" s="13" t="s">
        <v>63</v>
      </c>
      <c r="B11" s="75" t="s">
        <v>44</v>
      </c>
      <c r="C11" s="67"/>
      <c r="D11" s="77">
        <f>SUMPRODUCT(SUMIF($A$51:$A$54,B11,$B$51:$B$54))*C11</f>
        <v>0</v>
      </c>
      <c r="E11" s="9"/>
      <c r="G11" s="4"/>
      <c r="H11" s="4"/>
      <c r="I11" s="31"/>
      <c r="J11" s="31"/>
      <c r="K11" s="4"/>
      <c r="L11" s="4"/>
      <c r="M11" s="4"/>
    </row>
    <row r="12" spans="1:15" ht="15.6">
      <c r="A12" s="8" t="s">
        <v>74</v>
      </c>
      <c r="B12" s="76" t="s">
        <v>45</v>
      </c>
      <c r="C12" s="68"/>
      <c r="D12" s="77">
        <f t="shared" ref="D12:D19" si="0">SUMPRODUCT(SUMIF($A$51:$A$54,B12,$B$51:$B$54))*C12</f>
        <v>0</v>
      </c>
      <c r="E12" s="9"/>
      <c r="G12" s="4"/>
      <c r="H12" s="4"/>
      <c r="I12" s="31"/>
      <c r="J12" s="31"/>
      <c r="K12" s="4"/>
      <c r="L12" s="4"/>
      <c r="M12" s="4"/>
    </row>
    <row r="13" spans="1:15" ht="15.6">
      <c r="A13" s="8" t="s">
        <v>64</v>
      </c>
      <c r="B13" s="76" t="s">
        <v>43</v>
      </c>
      <c r="C13" s="68"/>
      <c r="D13" s="77">
        <f t="shared" si="0"/>
        <v>0</v>
      </c>
      <c r="E13" s="9"/>
      <c r="G13" s="4"/>
      <c r="H13" s="4"/>
      <c r="L13" s="4"/>
      <c r="M13" s="105"/>
      <c r="N13" s="105"/>
      <c r="O13" s="105"/>
    </row>
    <row r="14" spans="1:15" ht="15.6">
      <c r="A14" s="8" t="s">
        <v>65</v>
      </c>
      <c r="B14" s="76" t="s">
        <v>46</v>
      </c>
      <c r="C14" s="68"/>
      <c r="D14" s="77">
        <f t="shared" si="0"/>
        <v>0</v>
      </c>
      <c r="E14" s="9"/>
      <c r="G14" s="4"/>
      <c r="H14" s="4"/>
      <c r="I14" s="105"/>
      <c r="J14" s="105"/>
      <c r="K14" s="105"/>
      <c r="L14" s="4"/>
      <c r="M14" s="4"/>
    </row>
    <row r="15" spans="1:15" ht="15.6">
      <c r="A15" s="8" t="s">
        <v>66</v>
      </c>
      <c r="B15" s="76" t="s">
        <v>46</v>
      </c>
      <c r="C15" s="68"/>
      <c r="D15" s="77">
        <f t="shared" si="0"/>
        <v>0</v>
      </c>
      <c r="E15" s="9"/>
      <c r="G15" s="4"/>
      <c r="H15" s="4"/>
      <c r="I15" s="105"/>
      <c r="J15" s="105"/>
      <c r="K15" s="105"/>
      <c r="L15" s="4"/>
      <c r="M15" s="4"/>
    </row>
    <row r="16" spans="1:15" ht="15.6">
      <c r="A16" s="8" t="s">
        <v>67</v>
      </c>
      <c r="B16" s="76" t="s">
        <v>44</v>
      </c>
      <c r="C16" s="68"/>
      <c r="D16" s="77">
        <f t="shared" si="0"/>
        <v>0</v>
      </c>
      <c r="E16" s="9"/>
      <c r="G16" s="4"/>
      <c r="H16" s="4"/>
      <c r="I16" s="105"/>
      <c r="J16" s="105"/>
      <c r="K16" s="105"/>
      <c r="L16" s="4"/>
      <c r="M16" s="4"/>
    </row>
    <row r="17" spans="1:17" ht="15.6">
      <c r="A17" s="8" t="s">
        <v>69</v>
      </c>
      <c r="B17" s="76" t="s">
        <v>45</v>
      </c>
      <c r="C17" s="68"/>
      <c r="D17" s="77">
        <f t="shared" si="0"/>
        <v>0</v>
      </c>
      <c r="E17" s="9"/>
      <c r="G17" s="4"/>
      <c r="H17" s="4"/>
      <c r="I17" s="105"/>
      <c r="J17" s="105"/>
      <c r="K17" s="105"/>
      <c r="L17" s="4"/>
      <c r="M17" s="4"/>
    </row>
    <row r="18" spans="1:17" ht="15.6">
      <c r="A18" s="8" t="s">
        <v>68</v>
      </c>
      <c r="B18" s="76" t="s">
        <v>43</v>
      </c>
      <c r="C18" s="68"/>
      <c r="D18" s="77">
        <f t="shared" si="0"/>
        <v>0</v>
      </c>
      <c r="E18" s="9"/>
      <c r="G18" s="4"/>
      <c r="H18" s="4"/>
      <c r="I18" s="105"/>
      <c r="J18" s="105"/>
      <c r="K18" s="105"/>
      <c r="L18" s="4"/>
      <c r="M18" s="4"/>
    </row>
    <row r="19" spans="1:17" ht="15.6">
      <c r="A19" s="8" t="s">
        <v>51</v>
      </c>
      <c r="B19" s="76" t="s">
        <v>45</v>
      </c>
      <c r="C19" s="68"/>
      <c r="D19" s="77">
        <f t="shared" si="0"/>
        <v>0</v>
      </c>
      <c r="E19" s="9"/>
      <c r="G19" s="4"/>
      <c r="H19" s="4"/>
      <c r="I19" s="31"/>
      <c r="J19" s="31"/>
      <c r="K19" s="4"/>
      <c r="L19" s="4"/>
      <c r="M19" s="4"/>
    </row>
    <row r="20" spans="1:17" ht="16.2" thickBot="1">
      <c r="A20" s="45" t="s">
        <v>37</v>
      </c>
      <c r="B20" s="46"/>
      <c r="C20" s="36"/>
      <c r="D20" s="78">
        <f>SUM(D11:D19)</f>
        <v>0</v>
      </c>
      <c r="E20" s="9"/>
      <c r="G20" s="4"/>
      <c r="H20" s="4"/>
      <c r="I20" s="31"/>
      <c r="J20" s="31"/>
      <c r="K20" s="4"/>
      <c r="L20" s="4"/>
      <c r="M20" s="4"/>
    </row>
    <row r="21" spans="1:17" ht="15.6">
      <c r="A21" s="17" t="s">
        <v>77</v>
      </c>
      <c r="B21" s="18" t="s">
        <v>16</v>
      </c>
      <c r="C21" s="19" t="s">
        <v>36</v>
      </c>
      <c r="D21" s="30" t="s">
        <v>35</v>
      </c>
      <c r="E21" s="6"/>
      <c r="G21" s="4"/>
      <c r="H21" s="4"/>
      <c r="I21" s="4"/>
      <c r="J21" s="4"/>
      <c r="K21" s="4"/>
      <c r="L21" s="4"/>
      <c r="M21" s="4"/>
    </row>
    <row r="22" spans="1:17" ht="15" thickBot="1">
      <c r="A22" s="20"/>
      <c r="B22" s="21"/>
      <c r="C22" s="21" t="s">
        <v>3</v>
      </c>
      <c r="D22" s="21" t="s">
        <v>3</v>
      </c>
      <c r="E22" s="10"/>
      <c r="G22" s="4"/>
      <c r="H22" s="4"/>
      <c r="I22" s="4"/>
      <c r="J22" s="4"/>
      <c r="K22" s="4"/>
      <c r="L22" s="4"/>
      <c r="M22" s="4"/>
    </row>
    <row r="23" spans="1:17" ht="16.2" thickBot="1">
      <c r="A23" s="16" t="s">
        <v>56</v>
      </c>
      <c r="B23" s="70" t="s">
        <v>44</v>
      </c>
      <c r="C23" s="69"/>
      <c r="D23" s="37">
        <f t="shared" ref="D23:D40" si="1">SUMPRODUCT(SUMIF($A$51:$A$54,B23,$B$51:$B$54))*C23</f>
        <v>0</v>
      </c>
      <c r="E23" s="11"/>
      <c r="G23" s="4"/>
      <c r="H23" s="4"/>
      <c r="I23" s="4"/>
      <c r="J23" s="4"/>
      <c r="K23" s="4"/>
      <c r="L23" s="4"/>
      <c r="M23" s="4"/>
    </row>
    <row r="24" spans="1:17" ht="16.2" thickBot="1">
      <c r="A24" s="8" t="s">
        <v>18</v>
      </c>
      <c r="B24" s="71" t="s">
        <v>46</v>
      </c>
      <c r="C24" s="68"/>
      <c r="D24" s="38">
        <f t="shared" si="1"/>
        <v>0</v>
      </c>
      <c r="E24" s="11"/>
      <c r="G24" s="4"/>
      <c r="H24" s="4"/>
      <c r="I24" s="4"/>
      <c r="J24" s="4"/>
      <c r="K24" s="4"/>
      <c r="L24" s="4"/>
      <c r="M24" s="4"/>
    </row>
    <row r="25" spans="1:17" ht="15.6">
      <c r="A25" s="8" t="s">
        <v>19</v>
      </c>
      <c r="B25" s="71" t="s">
        <v>46</v>
      </c>
      <c r="C25" s="68"/>
      <c r="D25" s="38">
        <f t="shared" si="1"/>
        <v>0</v>
      </c>
      <c r="E25" s="11"/>
      <c r="G25" s="4"/>
      <c r="H25" s="4"/>
      <c r="I25" s="4"/>
      <c r="J25" s="4"/>
      <c r="K25" s="4"/>
      <c r="L25" s="4"/>
      <c r="M25" s="4"/>
      <c r="Q25" s="35"/>
    </row>
    <row r="26" spans="1:17" ht="15.6">
      <c r="A26" s="8" t="s">
        <v>20</v>
      </c>
      <c r="B26" s="71" t="s">
        <v>45</v>
      </c>
      <c r="C26" s="68"/>
      <c r="D26" s="38">
        <f t="shared" si="1"/>
        <v>0</v>
      </c>
      <c r="E26" s="5"/>
      <c r="G26" s="4"/>
      <c r="H26" s="4"/>
      <c r="I26" s="4"/>
      <c r="J26" s="4"/>
      <c r="K26" s="4"/>
      <c r="L26" s="4"/>
      <c r="M26" s="4"/>
    </row>
    <row r="27" spans="1:17" ht="15.6">
      <c r="A27" s="8" t="s">
        <v>21</v>
      </c>
      <c r="B27" s="71" t="s">
        <v>43</v>
      </c>
      <c r="C27" s="68"/>
      <c r="D27" s="38">
        <f t="shared" si="1"/>
        <v>0</v>
      </c>
      <c r="E27" s="5"/>
      <c r="G27" s="4"/>
      <c r="H27" s="4"/>
      <c r="I27" s="4"/>
      <c r="J27" s="4"/>
      <c r="K27" s="4"/>
      <c r="L27" s="4"/>
      <c r="M27" s="4"/>
    </row>
    <row r="28" spans="1:17" ht="15.6">
      <c r="A28" s="8" t="s">
        <v>22</v>
      </c>
      <c r="B28" s="71" t="s">
        <v>45</v>
      </c>
      <c r="C28" s="68"/>
      <c r="D28" s="38">
        <f t="shared" si="1"/>
        <v>0</v>
      </c>
      <c r="E28" s="5"/>
      <c r="G28" s="4"/>
      <c r="H28" s="4"/>
      <c r="I28" s="4"/>
      <c r="J28" s="4"/>
      <c r="K28" s="4"/>
      <c r="L28" s="4"/>
      <c r="M28" s="4"/>
    </row>
    <row r="29" spans="1:17" ht="15.6">
      <c r="A29" s="8" t="s">
        <v>23</v>
      </c>
      <c r="B29" s="71" t="s">
        <v>43</v>
      </c>
      <c r="C29" s="68"/>
      <c r="D29" s="38">
        <f t="shared" si="1"/>
        <v>0</v>
      </c>
      <c r="E29" s="5"/>
      <c r="G29" s="4"/>
      <c r="H29" s="4"/>
      <c r="I29" s="4"/>
      <c r="J29" s="4"/>
      <c r="K29" s="4"/>
      <c r="L29" s="4"/>
      <c r="M29" s="4"/>
    </row>
    <row r="30" spans="1:17" ht="15.6">
      <c r="A30" s="8" t="s">
        <v>24</v>
      </c>
      <c r="B30" s="71" t="s">
        <v>43</v>
      </c>
      <c r="C30" s="68"/>
      <c r="D30" s="38">
        <f t="shared" si="1"/>
        <v>0</v>
      </c>
      <c r="E30" s="5"/>
      <c r="G30" s="4"/>
      <c r="H30" s="4"/>
      <c r="I30" s="4"/>
      <c r="J30" s="4"/>
      <c r="K30" s="4"/>
      <c r="L30" s="4"/>
      <c r="M30" s="4"/>
    </row>
    <row r="31" spans="1:17" ht="15.6">
      <c r="A31" s="8" t="s">
        <v>25</v>
      </c>
      <c r="B31" s="71" t="s">
        <v>43</v>
      </c>
      <c r="C31" s="68"/>
      <c r="D31" s="38">
        <f t="shared" si="1"/>
        <v>0</v>
      </c>
      <c r="E31" s="5"/>
      <c r="G31" s="4"/>
      <c r="H31" s="4"/>
      <c r="I31" s="4"/>
      <c r="J31" s="4"/>
      <c r="K31" s="4"/>
      <c r="L31" s="4"/>
      <c r="M31" s="4"/>
    </row>
    <row r="32" spans="1:17" ht="15.6">
      <c r="A32" s="8" t="s">
        <v>26</v>
      </c>
      <c r="B32" s="71" t="s">
        <v>45</v>
      </c>
      <c r="C32" s="68"/>
      <c r="D32" s="38">
        <f t="shared" si="1"/>
        <v>0</v>
      </c>
      <c r="E32" s="5"/>
      <c r="G32" s="4"/>
      <c r="H32" s="4"/>
      <c r="I32" s="4"/>
      <c r="J32" s="4"/>
      <c r="K32" s="4"/>
      <c r="L32" s="4"/>
      <c r="M32" s="4"/>
    </row>
    <row r="33" spans="1:15" ht="15.6">
      <c r="A33" s="8" t="s">
        <v>27</v>
      </c>
      <c r="B33" s="71" t="s">
        <v>43</v>
      </c>
      <c r="C33" s="68"/>
      <c r="D33" s="38">
        <f t="shared" si="1"/>
        <v>0</v>
      </c>
      <c r="E33" s="5"/>
      <c r="G33" s="4"/>
      <c r="H33" s="4"/>
      <c r="I33" s="4"/>
      <c r="J33" s="4"/>
      <c r="K33" s="4"/>
      <c r="L33" s="4"/>
      <c r="M33" s="4"/>
    </row>
    <row r="34" spans="1:15" ht="15.6">
      <c r="A34" s="8" t="s">
        <v>28</v>
      </c>
      <c r="B34" s="71" t="s">
        <v>44</v>
      </c>
      <c r="C34" s="68"/>
      <c r="D34" s="38">
        <f t="shared" si="1"/>
        <v>0</v>
      </c>
      <c r="E34" s="5"/>
      <c r="G34" s="4"/>
      <c r="H34" s="4"/>
      <c r="I34" s="4"/>
      <c r="J34" s="4"/>
      <c r="K34" s="4"/>
      <c r="L34" s="4"/>
      <c r="M34" s="4"/>
    </row>
    <row r="35" spans="1:15" ht="15.6">
      <c r="A35" s="8" t="s">
        <v>29</v>
      </c>
      <c r="B35" s="71" t="s">
        <v>45</v>
      </c>
      <c r="C35" s="68"/>
      <c r="D35" s="38">
        <f t="shared" si="1"/>
        <v>0</v>
      </c>
      <c r="E35" s="5"/>
      <c r="G35" s="4"/>
      <c r="H35" s="4"/>
      <c r="I35" s="4"/>
      <c r="J35" s="4"/>
      <c r="K35" s="4"/>
      <c r="L35" s="4"/>
      <c r="M35" s="4"/>
    </row>
    <row r="36" spans="1:15" ht="15.6">
      <c r="A36" s="8" t="s">
        <v>30</v>
      </c>
      <c r="B36" s="71" t="s">
        <v>43</v>
      </c>
      <c r="C36" s="68"/>
      <c r="D36" s="38">
        <f t="shared" si="1"/>
        <v>0</v>
      </c>
      <c r="E36" s="5"/>
      <c r="G36" s="4"/>
      <c r="H36" s="4"/>
      <c r="I36" s="4"/>
      <c r="J36" s="4"/>
      <c r="K36" s="4"/>
      <c r="L36" s="4"/>
      <c r="M36" s="4"/>
    </row>
    <row r="37" spans="1:15" ht="15.6">
      <c r="A37" s="8" t="s">
        <v>31</v>
      </c>
      <c r="B37" s="71" t="s">
        <v>44</v>
      </c>
      <c r="C37" s="68"/>
      <c r="D37" s="38">
        <f t="shared" si="1"/>
        <v>0</v>
      </c>
      <c r="E37" s="5"/>
      <c r="G37" s="4"/>
      <c r="H37" s="4"/>
      <c r="I37" s="4"/>
      <c r="J37" s="4"/>
      <c r="K37" s="4"/>
      <c r="L37" s="4"/>
      <c r="M37" s="4"/>
    </row>
    <row r="38" spans="1:15" ht="15.6">
      <c r="A38" s="8" t="s">
        <v>32</v>
      </c>
      <c r="B38" s="71" t="s">
        <v>43</v>
      </c>
      <c r="C38" s="68"/>
      <c r="D38" s="38">
        <f t="shared" si="1"/>
        <v>0</v>
      </c>
      <c r="E38" s="5"/>
      <c r="G38" s="4"/>
      <c r="H38" s="4"/>
      <c r="I38" s="4"/>
      <c r="J38" s="4"/>
      <c r="K38" s="4"/>
      <c r="L38" s="4"/>
      <c r="M38" s="4"/>
    </row>
    <row r="39" spans="1:15" ht="15.6">
      <c r="A39" s="8" t="s">
        <v>33</v>
      </c>
      <c r="B39" s="71" t="s">
        <v>46</v>
      </c>
      <c r="C39" s="68"/>
      <c r="D39" s="38">
        <f t="shared" si="1"/>
        <v>0</v>
      </c>
      <c r="E39" s="5"/>
      <c r="G39" s="4"/>
      <c r="H39" s="4"/>
      <c r="I39" s="4"/>
      <c r="J39" s="4"/>
      <c r="K39" s="4"/>
      <c r="L39" s="4"/>
      <c r="M39" s="4"/>
    </row>
    <row r="40" spans="1:15" ht="15.6">
      <c r="A40" s="8" t="s">
        <v>34</v>
      </c>
      <c r="B40" s="71" t="s">
        <v>45</v>
      </c>
      <c r="C40" s="68"/>
      <c r="D40" s="38">
        <f t="shared" si="1"/>
        <v>0</v>
      </c>
      <c r="E40" s="5"/>
      <c r="G40" s="4"/>
      <c r="H40" s="4"/>
      <c r="I40" s="4"/>
      <c r="J40" s="4"/>
      <c r="K40" s="4"/>
      <c r="L40" s="4"/>
      <c r="M40" s="4"/>
    </row>
    <row r="41" spans="1:15" ht="16.2" thickBot="1">
      <c r="A41" s="45" t="s">
        <v>54</v>
      </c>
      <c r="B41" s="46"/>
      <c r="C41" s="41"/>
      <c r="D41" s="39">
        <f>SUM($D$23:$D$40)</f>
        <v>0</v>
      </c>
      <c r="E41" s="5"/>
      <c r="G41" s="4"/>
      <c r="H41" s="4"/>
      <c r="I41" s="4"/>
      <c r="J41" s="4"/>
      <c r="K41" s="4"/>
      <c r="L41" s="4"/>
      <c r="M41" s="4"/>
    </row>
    <row r="42" spans="1:15" ht="15.6">
      <c r="A42" s="22" t="s">
        <v>53</v>
      </c>
      <c r="B42" s="23" t="s">
        <v>40</v>
      </c>
      <c r="C42" s="25" t="s">
        <v>48</v>
      </c>
      <c r="D42" s="26" t="s">
        <v>47</v>
      </c>
      <c r="E42" s="5"/>
      <c r="G42" s="4"/>
      <c r="H42" s="4"/>
      <c r="I42" s="4"/>
      <c r="J42" s="4"/>
      <c r="K42" s="4"/>
      <c r="L42" s="4"/>
      <c r="M42" s="4"/>
    </row>
    <row r="43" spans="1:15">
      <c r="A43" s="24"/>
      <c r="B43" s="24"/>
      <c r="C43" s="24" t="s">
        <v>3</v>
      </c>
      <c r="D43" s="24" t="s">
        <v>3</v>
      </c>
      <c r="E43" s="5"/>
      <c r="G43" s="4"/>
      <c r="H43" s="4"/>
      <c r="I43" s="4"/>
      <c r="J43" s="4"/>
      <c r="K43" s="4"/>
      <c r="L43" s="4"/>
      <c r="M43" s="4"/>
    </row>
    <row r="44" spans="1:15" ht="24.75" customHeight="1">
      <c r="A44" s="14" t="s">
        <v>50</v>
      </c>
      <c r="B44" s="79"/>
      <c r="C44" s="72"/>
      <c r="D44" s="73"/>
      <c r="E44" s="5"/>
      <c r="G44" s="4"/>
      <c r="H44" s="4"/>
      <c r="I44" s="4"/>
      <c r="J44" s="4"/>
      <c r="K44" s="4"/>
      <c r="L44" s="4"/>
      <c r="M44" s="4"/>
    </row>
    <row r="45" spans="1:15" ht="19.5" customHeight="1">
      <c r="A45" s="15" t="s">
        <v>49</v>
      </c>
      <c r="B45" s="80"/>
      <c r="C45" s="72"/>
      <c r="D45" s="73"/>
      <c r="E45" s="5"/>
      <c r="G45" s="4"/>
      <c r="H45" s="4"/>
      <c r="I45" s="4"/>
      <c r="J45" s="4"/>
      <c r="K45" s="4"/>
      <c r="L45" s="4"/>
      <c r="M45" s="4"/>
    </row>
    <row r="46" spans="1:15" ht="21" customHeight="1">
      <c r="A46" s="15" t="s">
        <v>38</v>
      </c>
      <c r="B46" s="80"/>
      <c r="C46" s="72"/>
      <c r="D46" s="73"/>
      <c r="E46" s="5"/>
      <c r="G46" s="4"/>
      <c r="H46" s="4"/>
      <c r="I46" s="4"/>
      <c r="J46" s="4"/>
      <c r="K46" s="4"/>
      <c r="L46" s="4"/>
      <c r="M46" s="4"/>
      <c r="O46" s="42"/>
    </row>
    <row r="47" spans="1:15" ht="21.75" customHeight="1">
      <c r="A47" s="15" t="s">
        <v>39</v>
      </c>
      <c r="B47" s="80"/>
      <c r="C47" s="72"/>
      <c r="D47" s="73"/>
      <c r="E47" s="5"/>
      <c r="G47" s="4"/>
      <c r="H47" s="4"/>
      <c r="I47" s="4"/>
      <c r="J47" s="4"/>
      <c r="K47" s="4"/>
      <c r="L47" s="4"/>
      <c r="M47" s="4"/>
      <c r="O47" s="42"/>
    </row>
    <row r="48" spans="1:15" ht="20.25" customHeight="1">
      <c r="A48" s="15" t="s">
        <v>41</v>
      </c>
      <c r="B48" s="80"/>
      <c r="C48" s="72"/>
      <c r="D48" s="73"/>
      <c r="E48" s="5"/>
      <c r="G48" s="4"/>
      <c r="H48" s="4"/>
      <c r="I48" s="4"/>
      <c r="J48" s="4"/>
      <c r="K48" s="4"/>
      <c r="L48" s="4"/>
      <c r="M48" s="4"/>
      <c r="O48" s="42"/>
    </row>
    <row r="49" spans="1:15" ht="16.2" thickBot="1">
      <c r="A49" s="45" t="s">
        <v>58</v>
      </c>
      <c r="B49" s="47"/>
      <c r="C49" s="40"/>
      <c r="D49" s="74">
        <f>SUM($D$45:$D$48)*12</f>
        <v>0</v>
      </c>
      <c r="E49" s="5"/>
      <c r="G49" s="4"/>
      <c r="H49" s="4"/>
      <c r="I49" s="4"/>
      <c r="J49" s="4"/>
      <c r="K49" s="4"/>
      <c r="L49" s="4"/>
      <c r="M49" s="4"/>
      <c r="O49" s="42"/>
    </row>
    <row r="50" spans="1:15" ht="15.6">
      <c r="A50" s="43" t="s">
        <v>42</v>
      </c>
      <c r="B50" s="44"/>
      <c r="C50" s="7"/>
      <c r="D50" s="7"/>
      <c r="E50" s="5"/>
      <c r="G50" s="4"/>
      <c r="H50" s="4"/>
      <c r="I50" s="4"/>
      <c r="J50" s="4"/>
      <c r="K50" s="4"/>
      <c r="L50" s="4"/>
      <c r="M50" s="4"/>
      <c r="O50" s="42"/>
    </row>
    <row r="51" spans="1:15" ht="15.6">
      <c r="A51" s="44" t="s">
        <v>43</v>
      </c>
      <c r="B51" s="44">
        <v>52</v>
      </c>
      <c r="E51" s="5"/>
      <c r="O51" s="42"/>
    </row>
    <row r="52" spans="1:15" ht="15.6">
      <c r="A52" s="44" t="s">
        <v>44</v>
      </c>
      <c r="B52" s="44">
        <v>26</v>
      </c>
      <c r="O52" s="42"/>
    </row>
    <row r="53" spans="1:15" ht="15.6">
      <c r="A53" s="44" t="s">
        <v>45</v>
      </c>
      <c r="B53" s="44">
        <v>12</v>
      </c>
      <c r="O53" s="42"/>
    </row>
    <row r="54" spans="1:15" ht="15.6">
      <c r="A54" s="44" t="s">
        <v>46</v>
      </c>
      <c r="B54" s="44">
        <v>4</v>
      </c>
      <c r="O54" s="42"/>
    </row>
    <row r="55" spans="1:15">
      <c r="A55" s="4"/>
      <c r="B55" s="4"/>
      <c r="O55" s="42"/>
    </row>
    <row r="56" spans="1:15">
      <c r="A56" s="4"/>
      <c r="B56" s="4"/>
      <c r="O56" s="42"/>
    </row>
    <row r="57" spans="1:15">
      <c r="O57" s="42"/>
    </row>
    <row r="58" spans="1:15">
      <c r="O58" s="42"/>
    </row>
    <row r="59" spans="1:15">
      <c r="O59" s="42"/>
    </row>
    <row r="60" spans="1:15">
      <c r="O60" s="42"/>
    </row>
    <row r="61" spans="1:15">
      <c r="O61" s="42"/>
    </row>
    <row r="62" spans="1:15">
      <c r="O62" s="42"/>
    </row>
    <row r="63" spans="1:15">
      <c r="O63" s="42"/>
    </row>
  </sheetData>
  <sheetProtection selectLockedCells="1"/>
  <mergeCells count="14">
    <mergeCell ref="M13:O13"/>
    <mergeCell ref="I14:K14"/>
    <mergeCell ref="I15:K15"/>
    <mergeCell ref="I16:K16"/>
    <mergeCell ref="I17:K17"/>
    <mergeCell ref="I18:K18"/>
    <mergeCell ref="B7:D7"/>
    <mergeCell ref="B8:D8"/>
    <mergeCell ref="A1:E1"/>
    <mergeCell ref="B5:D5"/>
    <mergeCell ref="B2:D2"/>
    <mergeCell ref="B6:D6"/>
    <mergeCell ref="B4:D4"/>
    <mergeCell ref="A3:E3"/>
  </mergeCells>
  <dataValidations count="4">
    <dataValidation type="list" allowBlank="1" showInputMessage="1" showErrorMessage="1" sqref="A52:B52">
      <formula1>$A$52:$B$52</formula1>
    </dataValidation>
    <dataValidation type="list" errorStyle="warning" allowBlank="1" showInputMessage="1" showErrorMessage="1" errorTitle="Invalid entry" error="Please select from the list" promptTitle="Frequency" prompt="Please select from drop down" sqref="B24">
      <formula1>$A$50:$A$54</formula1>
    </dataValidation>
    <dataValidation type="list" allowBlank="1" showInputMessage="1" showErrorMessage="1" promptTitle="Frequency" prompt="Please select from drop down" sqref="B23 B25:B40">
      <formula1>$A$50:$A$54</formula1>
    </dataValidation>
    <dataValidation type="list" allowBlank="1" showInputMessage="1" showErrorMessage="1" sqref="B11:B19">
      <formula1>$A$50:$A$54</formula1>
    </dataValidation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 arrears calculator</vt:lpstr>
      <vt:lpstr>Household budget calculator</vt:lpstr>
    </vt:vector>
  </TitlesOfParts>
  <Company>The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Broderick, Cecilia</dc:creator>
  <cp:lastModifiedBy>Cummins, Paul</cp:lastModifiedBy>
  <cp:lastPrinted>2020-11-05T04:13:57Z</cp:lastPrinted>
  <dcterms:created xsi:type="dcterms:W3CDTF">2020-09-15T05:02:49Z</dcterms:created>
  <dcterms:modified xsi:type="dcterms:W3CDTF">2021-02-15T22:24:19Z</dcterms:modified>
</cp:coreProperties>
</file>